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1ガス・水道業務\090105調査計画\経営分析比較表\R6\"/>
    </mc:Choice>
  </mc:AlternateContent>
  <xr:revisionPtr revIDLastSave="0" documentId="13_ncr:1_{49C855C2-1496-42C8-8833-2A33AF78A71E}" xr6:coauthVersionLast="47" xr6:coauthVersionMax="47" xr10:uidLastSave="{00000000-0000-0000-0000-000000000000}"/>
  <workbookProtection workbookAlgorithmName="SHA-512" workbookHashValue="JpE1uYnz1DNQJccZaewKZIYeufIrtTy4RCR11r8g7f4HDfcc3rr54EEi5p8Rd+UY6ysKx6iaYx+Xtj5D7S+2tw==" workbookSaltValue="4HMAbzzaPbN91KJK8PPe3Q==" workbookSpinCount="100000" lockStructure="1"/>
  <bookViews>
    <workbookView xWindow="3570" yWindow="3465" windowWidth="13110" windowHeight="1006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 r="AD10" i="4"/>
  <c r="B10" i="4"/>
  <c r="AD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<sst xmlns="http://schemas.openxmlformats.org/spreadsheetml/2006/main" count="231" uniqueCount="115">
  <si>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</si>
  <si>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</si>
  <si>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</si>
  <si>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</si>
  <si>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</si>
  <si>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</si>
  <si>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</si>
  <si>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</si>
  <si>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</si>
  <si>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</si>
  <si>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</si>
  <si>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</si>
  <si>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</si>
  <si>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</si>
  <si>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</si>
  <si>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</si>
  <si>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</si>
  <si>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</si>
  <si>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</si>
  <si>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</si>
  <si>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</si>
  <si>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</si>
  <si>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</si>
  <si>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</si>
  <si>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</si>
  <si>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</si>
  <si>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</si>
  <si>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</si>
  <si>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</si>
  <si>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</si>
  <si>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</si>
  <si>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</si>
  <si>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</si>
  <si>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</si>
  <si>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</si>
  <si>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</si>
  <si>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</si>
  <si>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</si>
  <si>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</si>
  <si>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</si>
  <si>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</si>
  <si>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</si>
  <si>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</si>
  <si>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</si>
  <si>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</si>
  <si>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</si>
  <si>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</si>
  <si>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</si>
  <si>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</si>
  <si>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</si>
  <si>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</si>
  <si>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</si>
  <si>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</si>
  <si>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</si>
  <si>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</si>
  <si>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</si>
  <si>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</si>
  <si>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</si>
  <si>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</si>
  <si>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</si>
  <si>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</si>
  <si>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</si>
  <si>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</si>
  <si>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</si>
  <si>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</si>
  <si>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</si>
  <si>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</si>
  <si>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</si>
  <si>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</si>
  <si>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</si>
  <si>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</si>
  <si>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</si>
  <si>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</si>
  <si>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</si>
  <si>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</si>
  <si>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</si>
  <si>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</si>
  <si>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</si>
  <si>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</si>
  <si>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</si>
  <si>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</si>
  <si>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</si>
  <si>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</si>
  <si>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</si>
  <si>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</si>
  <si>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</si>
  <si>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</si>
  <si>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</si>
  <si>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</si>
  <si>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</si>
  <si>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</si>
  <si>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</si>
  <si>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</si>
  <si>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</si>
  <si>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</si>
  <si>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</si>
  <si>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</si>
  <si>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</si>
  <si>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</si>
  <si>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</si>
  <si>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</si>
  <si>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</si>
  <si>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</si>
  <si>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</si>
  <si>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</si>
  <si>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</si>
  <si>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</si>
  <si>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</si>
  <si>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</si>
  <si>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</si>
  <si>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</si>
  <si>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</si>
  <si>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能生処理区が昭和63年度から、磯部処理区が平成３年度から、能生谷地区が平成５年度から供用開始のため、50年を超えた管渠はありません。
③管渠改善率は、更新した管渠延長の割合を表した指標です。R6は一部更新を行いましたが類似団体平均よりも低い状況です。</t>
    <rPh sb="209" eb="211">
      <t>イチブ</t>
    </rPh>
    <rPh sb="211" eb="213">
      <t>コウシン</t>
    </rPh>
    <rPh sb="214" eb="215">
      <t>オコナ</t>
    </rPh>
    <rPh sb="220" eb="222">
      <t>ルイジ</t>
    </rPh>
    <rPh sb="222" eb="224">
      <t>ダンタイ</t>
    </rPh>
    <rPh sb="224" eb="226">
      <t>ヘイキン</t>
    </rPh>
    <rPh sb="229" eb="230">
      <t>ヒク</t>
    </rPh>
    <rPh sb="231" eb="233">
      <t>ジョウキョウ</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</si>
  <si>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③流動比率は、短期的な債務に対する支払い能力を表した指標です。R6は企業債等の流動負債が減ったため、改善しました。
④企業債残高対事業規模比率は、使用料収入に対する企業債残高の割合を表した指標です。</t>
    </r>
    <r>
      <rPr>
        <sz val="11"/>
        <rFont val="ＭＳ ゴシック"/>
        <family val="3"/>
        <charset val="128"/>
      </rPr>
      <t>R6は企業債の償還が進み、一般会計負担分もあり指標は0です。
⑤経費回収率は、使用料で回収すべき費</t>
    </r>
    <r>
      <rPr>
        <sz val="11"/>
        <color theme="1"/>
        <rFont val="ＭＳ ゴシック"/>
        <family val="3"/>
        <charset val="128"/>
      </rPr>
      <t>用をどの程度賄えているかを表した指標です。国庫補助金等の使用料以外の収入があるため、100％未満となっています。
⑥汚水処理原価は、</t>
    </r>
    <r>
      <rPr>
        <sz val="11"/>
        <rFont val="ＭＳ ゴシック"/>
        <family val="3"/>
        <charset val="128"/>
      </rPr>
      <t>有収水量１㎥当たりの汚水処理に要した費用を表した指標です。R6は有収水量が減ったため、前年度より上がりました。
⑦施設利用率は、１日の施設処理能力に対する処理量の割合を表した指標</t>
    </r>
    <r>
      <rPr>
        <sz val="11"/>
        <color theme="1"/>
        <rFont val="ＭＳ ゴシック"/>
        <family val="3"/>
        <charset val="128"/>
      </rPr>
      <t>です。利用率は年々下がっています。
⑧水洗化率は、処理区域の下水道接続人口の割合を表した指標です。類似団体平均より高い状況です。</t>
    </r>
    <rPh sb="256" eb="258">
      <t>イッパン</t>
    </rPh>
    <rPh sb="258" eb="260">
      <t>カイケイ</t>
    </rPh>
    <rPh sb="260" eb="262">
      <t>フタン</t>
    </rPh>
    <rPh sb="262" eb="263">
      <t>ブン</t>
    </rPh>
    <phoneticPr fontId="4"/>
  </si>
  <si>
    <t>　平成30年度から法適用事業（公営企業会計）に移行しました。
　令和５年度から令和９年度までの５年間、段階的な使用料改定を行っていますが、人口減少に伴う使用料収入の減少、物価高や労務単価の上昇などの状況を考えると、経費回収率等の悪化が予想されます。
　今後、定期的な使用料改定を図りながら、老朽化施設の投資費用の平準化や上下水道事業包括委託の導入による経営基盤の強化に努めます。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</si>
</sst>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1.23</c:v>
                </c:pt>
                <c:pt idx="1">
                  <c:v>0.06</c:v>
                </c:pt>
                <c:pt idx="2">
                  <c:v>7.0000000000000007E-2</c:v>
                </c:pt>
                <c:pt idx="3" formatCode="#,##0.00;&quot;△&quot;#,##0.00">
                  <c:v>0</c:v>
                </c:pt>
                <c:pt idx="4">
                  <c:v>0.03</c:v>
                </c:pt>
              </c:numCache>
            </c:numRef>
          </c:val>
          <c:extLst>
            <c:ext xmlns:c16="http://schemas.microsoft.com/office/drawing/2014/chart" uri="{C3380CC4-5D6E-409C-BE32-E72D297353CC}">
              <c16:uniqueId val="{00000000-C18A-4AF4-8A9B-CF20528640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C18A-4AF4-8A9B-CF20528640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65.09</c:v>
                </c:pt>
                <c:pt idx="1">
                  <c:v>71</c:v>
                </c:pt>
                <c:pt idx="2">
                  <c:v>64.83</c:v>
                </c:pt>
                <c:pt idx="3">
                  <c:v>61.77</c:v>
                </c:pt>
                <c:pt idx="4">
                  <c:v>60.63</c:v>
                </c:pt>
              </c:numCache>
            </c:numRef>
          </c:val>
          <c:extLst>
            <c:ext xmlns:c16="http://schemas.microsoft.com/office/drawing/2014/chart" uri="{C3380CC4-5D6E-409C-BE32-E72D297353CC}">
              <c16:uniqueId val="{00000000-F4AD-4926-A317-3F8DF9C7AD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F4AD-4926-A317-3F8DF9C7AD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99.58</c:v>
                </c:pt>
                <c:pt idx="1">
                  <c:v>99.21</c:v>
                </c:pt>
                <c:pt idx="2">
                  <c:v>99.26</c:v>
                </c:pt>
                <c:pt idx="3">
                  <c:v>99.33</c:v>
                </c:pt>
                <c:pt idx="4">
                  <c:v>99.36</c:v>
                </c:pt>
              </c:numCache>
            </c:numRef>
          </c:val>
          <c:extLst>
            <c:ext xmlns:c16="http://schemas.microsoft.com/office/drawing/2014/chart" uri="{C3380CC4-5D6E-409C-BE32-E72D297353CC}">
              <c16:uniqueId val="{00000000-393B-478A-BE76-8E66985CE1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393B-478A-BE76-8E66985CE1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101.11</c:v>
                </c:pt>
                <c:pt idx="1">
                  <c:v>101</c:v>
                </c:pt>
                <c:pt idx="2">
                  <c:v>101.38</c:v>
                </c:pt>
                <c:pt idx="3">
                  <c:v>101.7</c:v>
                </c:pt>
                <c:pt idx="4">
                  <c:v>101.76</c:v>
                </c:pt>
              </c:numCache>
            </c:numRef>
          </c:val>
          <c:extLst>
            <c:ext xmlns:c16="http://schemas.microsoft.com/office/drawing/2014/chart" uri="{C3380CC4-5D6E-409C-BE32-E72D297353CC}">
              <c16:uniqueId val="{00000000-639E-497A-BD24-7571555712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639E-497A-BD24-7571555712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11.33</c:v>
                </c:pt>
                <c:pt idx="1">
                  <c:v>14.58</c:v>
                </c:pt>
                <c:pt idx="2">
                  <c:v>17.86</c:v>
                </c:pt>
                <c:pt idx="3">
                  <c:v>18.61</c:v>
                </c:pt>
                <c:pt idx="4">
                  <c:v>22.26</c:v>
                </c:pt>
              </c:numCache>
            </c:numRef>
          </c:val>
          <c:extLst>
            <c:ext xmlns:c16="http://schemas.microsoft.com/office/drawing/2014/chart" uri="{C3380CC4-5D6E-409C-BE32-E72D297353CC}">
              <c16:uniqueId val="{00000000-9B01-45FF-A6E1-A3E0589F2E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9B01-45FF-A6E1-A3E0589F2E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79-4FBC-AED9-92C7237DEB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2A79-4FBC-AED9-92C7237DEB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DF-4D7F-8881-FDEFC3D05C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51DF-4D7F-8881-FDEFC3D05C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59.32</c:v>
                </c:pt>
                <c:pt idx="1">
                  <c:v>62.27</c:v>
                </c:pt>
                <c:pt idx="2">
                  <c:v>29.63</c:v>
                </c:pt>
                <c:pt idx="3">
                  <c:v>46.7</c:v>
                </c:pt>
                <c:pt idx="4">
                  <c:v>63.87</c:v>
                </c:pt>
              </c:numCache>
            </c:numRef>
          </c:val>
          <c:extLst>
            <c:ext xmlns:c16="http://schemas.microsoft.com/office/drawing/2014/chart" uri="{C3380CC4-5D6E-409C-BE32-E72D297353CC}">
              <c16:uniqueId val="{00000000-0081-4968-B601-1FB6D8350F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0081-4968-B601-1FB6D8350F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172.82</c:v>
                </c:pt>
                <c:pt idx="2">
                  <c:v>107.51</c:v>
                </c:pt>
                <c:pt idx="3">
                  <c:v>179.58</c:v>
                </c:pt>
                <c:pt idx="4" formatCode="#,##0.00;&quot;△&quot;#,##0.00">
                  <c:v>0</c:v>
                </c:pt>
              </c:numCache>
            </c:numRef>
          </c:val>
          <c:extLst>
            <c:ext xmlns:c16="http://schemas.microsoft.com/office/drawing/2014/chart" uri="{C3380CC4-5D6E-409C-BE32-E72D297353CC}">
              <c16:uniqueId val="{00000000-26B6-480F-A92C-3DB2EA2DE7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6B6-480F-A92C-3DB2EA2DE7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101.29</c:v>
                </c:pt>
                <c:pt idx="1">
                  <c:v>99.86</c:v>
                </c:pt>
                <c:pt idx="2">
                  <c:v>95.1</c:v>
                </c:pt>
                <c:pt idx="3">
                  <c:v>88.46</c:v>
                </c:pt>
                <c:pt idx="4">
                  <c:v>87.88</c:v>
                </c:pt>
              </c:numCache>
            </c:numRef>
          </c:val>
          <c:extLst>
            <c:ext xmlns:c16="http://schemas.microsoft.com/office/drawing/2014/chart" uri="{C3380CC4-5D6E-409C-BE32-E72D297353CC}">
              <c16:uniqueId val="{00000000-741F-4E9A-AEAF-EDD68F4C2A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41F-4E9A-AEAF-EDD68F4C2A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174.03</c:v>
                </c:pt>
                <c:pt idx="1">
                  <c:v>181.92</c:v>
                </c:pt>
                <c:pt idx="2">
                  <c:v>192.04</c:v>
                </c:pt>
                <c:pt idx="3">
                  <c:v>209.74</c:v>
                </c:pt>
                <c:pt idx="4">
                  <c:v>214.23</c:v>
                </c:pt>
              </c:numCache>
            </c:numRef>
          </c:val>
          <c:extLst>
            <c:ext xmlns:c16="http://schemas.microsoft.com/office/drawing/2014/chart" uri="{C3380CC4-5D6E-409C-BE32-E72D297353CC}">
              <c16:uniqueId val="{00000000-0DEF-4820-A5B9-3AE5BE4463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0DEF-4820-A5B9-3AE5BE4463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糸魚川市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38041</v>
      </c>
      <c r="AM8" s="41"/>
      <c r="AN8" s="41"/>
      <c r="AO8" s="41"/>
      <c r="AP8" s="41"/>
      <c r="AQ8" s="41"/>
      <c r="AR8" s="41"/>
      <c r="AS8" s="41"/>
      <c r="AT8" s="34">
        <f>データ!T6</f>
        <v>746.24</v>
      </c>
      <c r="AU8" s="34"/>
      <c r="AV8" s="34"/>
      <c r="AW8" s="34"/>
      <c r="AX8" s="34"/>
      <c r="AY8" s="34"/>
      <c r="AZ8" s="34"/>
      <c r="BA8" s="34"/>
      <c r="BB8" s="34">
        <f>データ!U6</f>
        <v>50.98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84</v>
      </c>
      <c r="J10" s="34"/>
      <c r="K10" s="34"/>
      <c r="L10" s="34"/>
      <c r="M10" s="34"/>
      <c r="N10" s="34"/>
      <c r="O10" s="34"/>
      <c r="P10" s="34">
        <f>データ!P6</f>
        <v>17.38</v>
      </c>
      <c r="Q10" s="34"/>
      <c r="R10" s="34"/>
      <c r="S10" s="34"/>
      <c r="T10" s="34"/>
      <c r="U10" s="34"/>
      <c r="V10" s="34"/>
      <c r="W10" s="34">
        <f>データ!Q6</f>
        <v>79.459999999999994</v>
      </c>
      <c r="X10" s="34"/>
      <c r="Y10" s="34"/>
      <c r="Z10" s="34"/>
      <c r="AA10" s="34"/>
      <c r="AB10" s="34"/>
      <c r="AC10" s="34"/>
      <c r="AD10" s="41">
        <f>データ!R6</f>
        <v>3614</v>
      </c>
      <c r="AE10" s="41"/>
      <c r="AF10" s="41"/>
      <c r="AG10" s="41"/>
      <c r="AH10" s="41"/>
      <c r="AI10" s="41"/>
      <c r="AJ10" s="41"/>
      <c r="AK10" s="2"/>
      <c r="AL10" s="41">
        <f>データ!V6</f>
        <v>6537</v>
      </c>
      <c r="AM10" s="41"/>
      <c r="AN10" s="41"/>
      <c r="AO10" s="41"/>
      <c r="AP10" s="41"/>
      <c r="AQ10" s="41"/>
      <c r="AR10" s="41"/>
      <c r="AS10" s="41"/>
      <c r="AT10" s="34">
        <f>データ!W6</f>
        <v>3.75</v>
      </c>
      <c r="AU10" s="34"/>
      <c r="AV10" s="34"/>
      <c r="AW10" s="34"/>
      <c r="AX10" s="34"/>
      <c r="AY10" s="34"/>
      <c r="AZ10" s="34"/>
      <c r="BA10" s="34"/>
      <c r="BB10" s="34">
        <f>データ!X6</f>
        <v>1743.2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RABilQ68CRSGwCYghiDrsuOPij+d3WC8uX637lgwiyASno8OzTNOdiaRThVCgJ7yZ8alz08GKCMPPTjAaSdiQ==" saltValue="mY92uSRKqXzzuj6uzwgG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4</v>
      </c>
      <c r="G6" s="19">
        <f t="shared" si="3"/>
        <v>0</v>
      </c>
      <c r="H6" s="19" t="str">
        <f t="shared" si="3"/>
        <v>新潟県　糸魚川市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84</v>
      </c>
      <c r="P6" s="20">
        <f t="shared" si="3"/>
        <v>17.38</v>
      </c>
      <c r="Q6" s="20">
        <f t="shared" si="3"/>
        <v>79.459999999999994</v>
      </c>
      <c r="R6" s="20">
        <f t="shared" si="3"/>
        <v>3614</v>
      </c>
      <c r="S6" s="20">
        <f t="shared" si="3"/>
        <v>38041</v>
      </c>
      <c r="T6" s="20">
        <f t="shared" si="3"/>
        <v>746.24</v>
      </c>
      <c r="U6" s="20">
        <f t="shared" si="3"/>
        <v>50.98</v>
      </c>
      <c r="V6" s="20">
        <f t="shared" si="3"/>
        <v>6537</v>
      </c>
      <c r="W6" s="20">
        <f t="shared" si="3"/>
        <v>3.75</v>
      </c>
      <c r="X6" s="20">
        <f t="shared" si="3"/>
        <v>1743.2</v>
      </c>
      <c r="Y6" s="21">
        <f>IF(Y7="",NA(),Y7)</f>
        <v>101.11</v>
      </c>
      <c r="Z6" s="21">
        <f t="shared" ref="Z6:AH6" si="4">IF(Z7="",NA(),Z7)</f>
        <v>101</v>
      </c>
      <c r="AA6" s="21">
        <f t="shared" si="4"/>
        <v>101.38</v>
      </c>
      <c r="AB6" s="21">
        <f t="shared" si="4"/>
        <v>101.7</v>
      </c>
      <c r="AC6" s="21">
        <f t="shared" si="4"/>
        <v>101.76</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59.32</v>
      </c>
      <c r="AV6" s="21">
        <f t="shared" ref="AV6:BD6" si="6">IF(AV7="",NA(),AV7)</f>
        <v>62.27</v>
      </c>
      <c r="AW6" s="21">
        <f t="shared" si="6"/>
        <v>29.63</v>
      </c>
      <c r="AX6" s="21">
        <f t="shared" si="6"/>
        <v>46.7</v>
      </c>
      <c r="AY6" s="21">
        <f t="shared" si="6"/>
        <v>63.87</v>
      </c>
      <c r="AZ6" s="21">
        <f t="shared" si="6"/>
        <v>46.85</v>
      </c>
      <c r="BA6" s="21">
        <f t="shared" si="6"/>
        <v>44.35</v>
      </c>
      <c r="BB6" s="21">
        <f t="shared" si="6"/>
        <v>41.51</v>
      </c>
      <c r="BC6" s="21">
        <f t="shared" si="6"/>
        <v>45.01</v>
      </c>
      <c r="BD6" s="21">
        <f t="shared" si="6"/>
        <v>46.37</v>
      </c>
      <c r="BE6" s="20" t="str">
        <f>IF(BE7="","",IF(BE7="-","【-】","【"&amp;SUBSTITUTE(TEXT(BE7,"#,##0.00"),"-","△")&amp;"】"))</f>
        <v>【50.90】</v>
      </c>
      <c r="BF6" s="20">
        <f>IF(BF7="",NA(),BF7)</f>
        <v>0</v>
      </c>
      <c r="BG6" s="21">
        <f t="shared" ref="BG6:BO6" si="7">IF(BG7="",NA(),BG7)</f>
        <v>172.82</v>
      </c>
      <c r="BH6" s="21">
        <f t="shared" si="7"/>
        <v>107.51</v>
      </c>
      <c r="BI6" s="21">
        <f t="shared" si="7"/>
        <v>179.58</v>
      </c>
      <c r="BJ6" s="20">
        <f t="shared" si="7"/>
        <v>0</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101.29</v>
      </c>
      <c r="BR6" s="21">
        <f t="shared" ref="BR6:BZ6" si="8">IF(BR7="",NA(),BR7)</f>
        <v>99.86</v>
      </c>
      <c r="BS6" s="21">
        <f t="shared" si="8"/>
        <v>95.1</v>
      </c>
      <c r="BT6" s="21">
        <f t="shared" si="8"/>
        <v>88.46</v>
      </c>
      <c r="BU6" s="21">
        <f t="shared" si="8"/>
        <v>87.88</v>
      </c>
      <c r="BV6" s="21">
        <f t="shared" si="8"/>
        <v>82.88</v>
      </c>
      <c r="BW6" s="21">
        <f t="shared" si="8"/>
        <v>82.53</v>
      </c>
      <c r="BX6" s="21">
        <f t="shared" si="8"/>
        <v>81.81</v>
      </c>
      <c r="BY6" s="21">
        <f t="shared" si="8"/>
        <v>82.27</v>
      </c>
      <c r="BZ6" s="21">
        <f t="shared" si="8"/>
        <v>80.36</v>
      </c>
      <c r="CA6" s="20" t="str">
        <f>IF(CA7="","",IF(CA7="-","【-】","【"&amp;SUBSTITUTE(TEXT(CA7,"#,##0.00"),"-","△")&amp;"】"))</f>
        <v>【72.92】</v>
      </c>
      <c r="CB6" s="21">
        <f>IF(CB7="",NA(),CB7)</f>
        <v>174.03</v>
      </c>
      <c r="CC6" s="21">
        <f t="shared" ref="CC6:CK6" si="9">IF(CC7="",NA(),CC7)</f>
        <v>181.92</v>
      </c>
      <c r="CD6" s="21">
        <f t="shared" si="9"/>
        <v>192.04</v>
      </c>
      <c r="CE6" s="21">
        <f t="shared" si="9"/>
        <v>209.74</v>
      </c>
      <c r="CF6" s="21">
        <f t="shared" si="9"/>
        <v>214.23</v>
      </c>
      <c r="CG6" s="21">
        <f t="shared" si="9"/>
        <v>187.76</v>
      </c>
      <c r="CH6" s="21">
        <f t="shared" si="9"/>
        <v>190.48</v>
      </c>
      <c r="CI6" s="21">
        <f t="shared" si="9"/>
        <v>193.59</v>
      </c>
      <c r="CJ6" s="21">
        <f t="shared" si="9"/>
        <v>194.42</v>
      </c>
      <c r="CK6" s="21">
        <f t="shared" si="9"/>
        <v>201.33</v>
      </c>
      <c r="CL6" s="20" t="str">
        <f>IF(CL7="","",IF(CL7="-","【-】","【"&amp;SUBSTITUTE(TEXT(CL7,"#,##0.00"),"-","△")&amp;"】"))</f>
        <v>【225.78】</v>
      </c>
      <c r="CM6" s="21">
        <f>IF(CM7="",NA(),CM7)</f>
        <v>65.09</v>
      </c>
      <c r="CN6" s="21">
        <f t="shared" ref="CN6:CV6" si="10">IF(CN7="",NA(),CN7)</f>
        <v>71</v>
      </c>
      <c r="CO6" s="21">
        <f t="shared" si="10"/>
        <v>64.83</v>
      </c>
      <c r="CP6" s="21">
        <f t="shared" si="10"/>
        <v>61.77</v>
      </c>
      <c r="CQ6" s="21">
        <f t="shared" si="10"/>
        <v>60.63</v>
      </c>
      <c r="CR6" s="21">
        <f t="shared" si="10"/>
        <v>45.87</v>
      </c>
      <c r="CS6" s="21">
        <f t="shared" si="10"/>
        <v>44.24</v>
      </c>
      <c r="CT6" s="21">
        <f t="shared" si="10"/>
        <v>45.3</v>
      </c>
      <c r="CU6" s="21">
        <f t="shared" si="10"/>
        <v>45.6</v>
      </c>
      <c r="CV6" s="21">
        <f t="shared" si="10"/>
        <v>44.79</v>
      </c>
      <c r="CW6" s="20" t="str">
        <f>IF(CW7="","",IF(CW7="-","【-】","【"&amp;SUBSTITUTE(TEXT(CW7,"#,##0.00"),"-","△")&amp;"】"))</f>
        <v>【43.17】</v>
      </c>
      <c r="CX6" s="21">
        <f>IF(CX7="",NA(),CX7)</f>
        <v>99.58</v>
      </c>
      <c r="CY6" s="21">
        <f t="shared" ref="CY6:DG6" si="11">IF(CY7="",NA(),CY7)</f>
        <v>99.21</v>
      </c>
      <c r="CZ6" s="21">
        <f t="shared" si="11"/>
        <v>99.26</v>
      </c>
      <c r="DA6" s="21">
        <f t="shared" si="11"/>
        <v>99.33</v>
      </c>
      <c r="DB6" s="21">
        <f t="shared" si="11"/>
        <v>99.36</v>
      </c>
      <c r="DC6" s="21">
        <f t="shared" si="11"/>
        <v>87.65</v>
      </c>
      <c r="DD6" s="21">
        <f t="shared" si="11"/>
        <v>88.15</v>
      </c>
      <c r="DE6" s="21">
        <f t="shared" si="11"/>
        <v>88.37</v>
      </c>
      <c r="DF6" s="21">
        <f t="shared" si="11"/>
        <v>88.66</v>
      </c>
      <c r="DG6" s="21">
        <f t="shared" si="11"/>
        <v>88.68</v>
      </c>
      <c r="DH6" s="20" t="str">
        <f>IF(DH7="","",IF(DH7="-","【-】","【"&amp;SUBSTITUTE(TEXT(DH7,"#,##0.00"),"-","△")&amp;"】"))</f>
        <v>【86.31】</v>
      </c>
      <c r="DI6" s="21">
        <f>IF(DI7="",NA(),DI7)</f>
        <v>11.33</v>
      </c>
      <c r="DJ6" s="21">
        <f t="shared" ref="DJ6:DR6" si="12">IF(DJ7="",NA(),DJ7)</f>
        <v>14.58</v>
      </c>
      <c r="DK6" s="21">
        <f t="shared" si="12"/>
        <v>17.86</v>
      </c>
      <c r="DL6" s="21">
        <f t="shared" si="12"/>
        <v>18.61</v>
      </c>
      <c r="DM6" s="21">
        <f t="shared" si="12"/>
        <v>22.26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1">
        <f>IF(EE7="",NA(),EE7)</f>
        <v>1.23</v>
      </c>
      <c r="EF6" s="21">
        <f t="shared" ref="EF6:EN6" si="14">IF(EF7="",NA(),EF7)</f>
        <v>0.06</v>
      </c>
      <c r="EG6" s="21">
        <f t="shared" si="14"/>
        <v>7.0000000000000007E-2</v>
      </c>
      <c r="EH6" s="20">
        <f t="shared" si="14"/>
        <v>0</v>
      </c>
      <c r="EI6" s="21">
        <f t="shared" si="14"/>
        <v>0.03</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152161</v>
      </c>
      <c r="D7" s="23">
        <v>46</v>
      </c>
      <c r="E7" s="23">
        <v>17</v>
      </c>
      <c r="F7" s="23">
        <v>4</v>
      </c>
      <c r="G7" s="23">
        <v>0</v>
      </c>
      <c r="H7" s="23" t="s">
        <v>96</v>
      </c>
      <c r="I7" s="23" t="s">
        <v>97</v>
      </c>
      <c r="J7" s="23" t="s">
        <v>98</v>
      </c>
      <c r="K7" s="23" t="s">
        <v>99</v>
      </c>
      <c r="L7" s="23" t="s">
        <v>100</v>
      </c>
      <c r="M7" s="23" t="s">
        <v>101</v>
      </c>
      <c r="N7" s="24" t="s">
        <v>102</v>
      </c>
      <c r="O7" s="24">
        <v>84</v>
      </c>
      <c r="P7" s="24">
        <v>17.38</v>
      </c>
      <c r="Q7" s="24">
        <v>79.459999999999994</v>
      </c>
      <c r="R7" s="24">
        <v>3614</v>
      </c>
      <c r="S7" s="24">
        <v>38041</v>
      </c>
      <c r="T7" s="24">
        <v>746.24</v>
      </c>
      <c r="U7" s="24">
        <v>50.98</v>
      </c>
      <c r="V7" s="24">
        <v>6537</v>
      </c>
      <c r="W7" s="24">
        <v>3.75</v>
      </c>
      <c r="X7" s="24">
        <v>1743.2</v>
      </c>
      <c r="Y7" s="24">
        <v>101.11</v>
      </c>
      <c r="Z7" s="24">
        <v>101</v>
      </c>
      <c r="AA7" s="24">
        <v>101.38</v>
      </c>
      <c r="AB7" s="24">
        <v>101.7</v>
      </c>
      <c r="AC7" s="24">
        <v>101.76</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59.32</v>
      </c>
      <c r="AV7" s="24">
        <v>62.27</v>
      </c>
      <c r="AW7" s="24">
        <v>29.63</v>
      </c>
      <c r="AX7" s="24">
        <v>46.7</v>
      </c>
      <c r="AY7" s="24">
        <v>63.87</v>
      </c>
      <c r="AZ7" s="24">
        <v>46.85</v>
      </c>
      <c r="BA7" s="24">
        <v>44.35</v>
      </c>
      <c r="BB7" s="24">
        <v>41.51</v>
      </c>
      <c r="BC7" s="24">
        <v>45.01</v>
      </c>
      <c r="BD7" s="24">
        <v>46.37</v>
      </c>
      <c r="BE7" s="24">
        <v>50.9</v>
      </c>
      <c r="BF7" s="24">
        <v>0</v>
      </c>
      <c r="BG7" s="24">
        <v>172.82</v>
      </c>
      <c r="BH7" s="24">
        <v>107.51</v>
      </c>
      <c r="BI7" s="24">
        <v>179.58</v>
      </c>
      <c r="BJ7" s="24">
        <v>0</v>
      </c>
      <c r="BK7" s="24">
        <v>1268.6300000000001</v>
      </c>
      <c r="BL7" s="24">
        <v>1283.69</v>
      </c>
      <c r="BM7" s="24">
        <v>1160.22</v>
      </c>
      <c r="BN7" s="24">
        <v>1141.98</v>
      </c>
      <c r="BO7" s="24">
        <v>1062.58</v>
      </c>
      <c r="BP7" s="24">
        <v>1099.1500000000001</v>
      </c>
      <c r="BQ7" s="24">
        <v>101.29</v>
      </c>
      <c r="BR7" s="24">
        <v>99.86</v>
      </c>
      <c r="BS7" s="24">
        <v>95.1</v>
      </c>
      <c r="BT7" s="24">
        <v>88.46</v>
      </c>
      <c r="BU7" s="24">
        <v>87.88</v>
      </c>
      <c r="BV7" s="24">
        <v>82.88</v>
      </c>
      <c r="BW7" s="24">
        <v>82.53</v>
      </c>
      <c r="BX7" s="24">
        <v>81.81</v>
      </c>
      <c r="BY7" s="24">
        <v>82.27</v>
      </c>
      <c r="BZ7" s="24">
        <v>80.36</v>
      </c>
      <c r="CA7" s="24">
        <v>72.92</v>
      </c>
      <c r="CB7" s="24">
        <v>174.03</v>
      </c>
      <c r="CC7" s="24">
        <v>181.92</v>
      </c>
      <c r="CD7" s="24">
        <v>192.04</v>
      </c>
      <c r="CE7" s="24">
        <v>209.74</v>
      </c>
      <c r="CF7" s="24">
        <v>214.23</v>
      </c>
      <c r="CG7" s="24">
        <v>187.76</v>
      </c>
      <c r="CH7" s="24">
        <v>190.48</v>
      </c>
      <c r="CI7" s="24">
        <v>193.59</v>
      </c>
      <c r="CJ7" s="24">
        <v>194.42</v>
      </c>
      <c r="CK7" s="24">
        <v>201.33</v>
      </c>
      <c r="CL7" s="24">
        <v>225.78</v>
      </c>
      <c r="CM7" s="24">
        <v>65.09</v>
      </c>
      <c r="CN7" s="24">
        <v>71</v>
      </c>
      <c r="CO7" s="24">
        <v>64.83</v>
      </c>
      <c r="CP7" s="24">
        <v>61.77</v>
      </c>
      <c r="CQ7" s="24">
        <v>60.63</v>
      </c>
      <c r="CR7" s="24">
        <v>45.87</v>
      </c>
      <c r="CS7" s="24">
        <v>44.24</v>
      </c>
      <c r="CT7" s="24">
        <v>45.3</v>
      </c>
      <c r="CU7" s="24">
        <v>45.6</v>
      </c>
      <c r="CV7" s="24">
        <v>44.79</v>
      </c>
      <c r="CW7" s="24">
        <v>43.17</v>
      </c>
      <c r="CX7" s="24">
        <v>99.58</v>
      </c>
      <c r="CY7" s="24">
        <v>99.21</v>
      </c>
      <c r="CZ7" s="24">
        <v>99.26</v>
      </c>
      <c r="DA7" s="24">
        <v>99.33</v>
      </c>
      <c r="DB7" s="24">
        <v>99.36</v>
      </c>
      <c r="DC7" s="24">
        <v>87.65</v>
      </c>
      <c r="DD7" s="24">
        <v>88.15</v>
      </c>
      <c r="DE7" s="24">
        <v>88.37</v>
      </c>
      <c r="DF7" s="24">
        <v>88.66</v>
      </c>
      <c r="DG7" s="24">
        <v>88.68</v>
      </c>
      <c r="DH7" s="24">
        <v>86.31</v>
      </c>
      <c r="DI7" s="24">
        <v>11.33</v>
      </c>
      <c r="DJ7" s="24">
        <v>14.58</v>
      </c>
      <c r="DK7" s="24">
        <v>17.86</v>
      </c>
      <c r="DL7" s="24">
        <v>18.61</v>
      </c>
      <c r="DM7" s="24">
        <v>22.26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1.23</v>
      </c>
      <c r="EF7" s="24">
        <v>0.06</v>
      </c>
      <c r="EG7" s="24">
        <v>7.0000000000000007E-2</v>
      </c>
      <c r="EH7" s="24">
        <v>0</v>
      </c>
      <c r="EI7" s="24">
        <v>0.03</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2026-01-30T00:20:49Z</dcterms:modified>
</cp:coreProperties>
</file>